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9440" windowHeight="9795" activeTab="1"/>
  </bookViews>
  <sheets>
    <sheet name="分析藍本樞紐分析表" sheetId="5" r:id="rId1"/>
    <sheet name="分析藍本摘要" sheetId="7" r:id="rId2"/>
    <sheet name="p240" sheetId="1" r:id="rId3"/>
  </sheets>
  <calcPr calcId="145621"/>
  <pivotCaches>
    <pivotCache cacheId="1" r:id="rId4"/>
  </pivotCaches>
</workbook>
</file>

<file path=xl/calcChain.xml><?xml version="1.0" encoding="utf-8"?>
<calcChain xmlns="http://schemas.openxmlformats.org/spreadsheetml/2006/main">
  <c r="D15" i="1" l="1"/>
  <c r="C15" i="1"/>
  <c r="B15" i="1"/>
  <c r="C14" i="1"/>
  <c r="D14" i="1"/>
  <c r="D16" i="1" s="1"/>
  <c r="D17" i="1" s="1"/>
  <c r="D19" i="1" s="1"/>
  <c r="B14" i="1"/>
  <c r="C16" i="1" l="1"/>
  <c r="C17" i="1" s="1"/>
  <c r="C19" i="1" s="1"/>
  <c r="B16" i="1"/>
  <c r="B17" i="1" s="1"/>
  <c r="B19" i="1" s="1"/>
  <c r="B21" i="1" s="1"/>
</calcChain>
</file>

<file path=xl/sharedStrings.xml><?xml version="1.0" encoding="utf-8"?>
<sst xmlns="http://schemas.openxmlformats.org/spreadsheetml/2006/main" count="56" uniqueCount="39">
  <si>
    <t>Cost ($)</t>
    <phoneticPr fontId="1" type="noConversion"/>
  </si>
  <si>
    <t>Expected quantity sold</t>
    <phoneticPr fontId="1" type="noConversion"/>
  </si>
  <si>
    <t>Discount %</t>
    <phoneticPr fontId="1" type="noConversion"/>
  </si>
  <si>
    <t>Strategy List</t>
    <phoneticPr fontId="1" type="noConversion"/>
  </si>
  <si>
    <t>Brand A</t>
    <phoneticPr fontId="1" type="noConversion"/>
  </si>
  <si>
    <t>Brand B</t>
    <phoneticPr fontId="1" type="noConversion"/>
  </si>
  <si>
    <t>Brand C</t>
    <phoneticPr fontId="1" type="noConversion"/>
  </si>
  <si>
    <t>Plan</t>
    <phoneticPr fontId="1" type="noConversion"/>
  </si>
  <si>
    <t>Marked price</t>
    <phoneticPr fontId="1" type="noConversion"/>
  </si>
  <si>
    <t>Discount %</t>
    <phoneticPr fontId="1" type="noConversion"/>
  </si>
  <si>
    <t>Discount%</t>
    <phoneticPr fontId="1" type="noConversion"/>
  </si>
  <si>
    <t>Profit Forecasting</t>
    <phoneticPr fontId="1" type="noConversion"/>
  </si>
  <si>
    <t>Strategy used</t>
    <phoneticPr fontId="1" type="noConversion"/>
  </si>
  <si>
    <t>Marked price ($)</t>
    <phoneticPr fontId="1" type="noConversion"/>
  </si>
  <si>
    <t>Selling price ($)</t>
    <phoneticPr fontId="1" type="noConversion"/>
  </si>
  <si>
    <t>Net profit ($)</t>
    <phoneticPr fontId="1" type="noConversion"/>
  </si>
  <si>
    <t>Grand total ($)</t>
    <phoneticPr fontId="1" type="noConversion"/>
  </si>
  <si>
    <t>Item</t>
    <phoneticPr fontId="1" type="noConversion"/>
  </si>
  <si>
    <t>Subtotal ($)</t>
    <phoneticPr fontId="1" type="noConversion"/>
  </si>
  <si>
    <t>$B$10</t>
  </si>
  <si>
    <t>Plan 1</t>
  </si>
  <si>
    <t>建立者 tanghin 於 13/2/2015</t>
  </si>
  <si>
    <t>Plan 2</t>
  </si>
  <si>
    <t>Plan 3</t>
  </si>
  <si>
    <t>Plan 4</t>
  </si>
  <si>
    <t>分析藍本摘要</t>
  </si>
  <si>
    <t>變數儲存格:</t>
  </si>
  <si>
    <t>現用值:</t>
  </si>
  <si>
    <t>目標儲存格:</t>
  </si>
  <si>
    <t>備註: 現用值欄位是在建立分析藍本</t>
  </si>
  <si>
    <t>摘要時所使用變數儲存格的值。</t>
  </si>
  <si>
    <t>每組變數儲存格均以灰網顯示。</t>
  </si>
  <si>
    <t>列標籤</t>
  </si>
  <si>
    <t>由 $B$10</t>
  </si>
  <si>
    <t>(全部)</t>
  </si>
  <si>
    <t>$B$19</t>
  </si>
  <si>
    <t>$C$19</t>
  </si>
  <si>
    <t>$D$19</t>
  </si>
  <si>
    <t>$B$21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</si>
</sst>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indexed="9"/>
      <name val="新細明體"/>
      <family val="2"/>
      <charset val="136"/>
      <scheme val="minor"/>
    </font>
    <font>
      <b/>
      <sz val="12"/>
      <color indexed="9"/>
      <name val="新細明體"/>
      <family val="1"/>
      <charset val="136"/>
      <scheme val="minor"/>
    </font>
    <font>
      <b/>
      <sz val="12"/>
      <color indexed="8"/>
      <name val="新細明體"/>
      <family val="2"/>
      <charset val="136"/>
      <scheme val="minor"/>
    </font>
    <font>
      <b/>
      <sz val="12"/>
      <color indexed="18"/>
      <name val="新細明體"/>
      <family val="2"/>
      <charset val="136"/>
      <scheme val="minor"/>
    </font>
    <font>
      <b/>
      <sz val="12"/>
      <color indexed="18"/>
      <name val="新細明體"/>
      <family val="1"/>
      <charset val="136"/>
      <scheme val="minor"/>
    </font>
    <font>
      <sz val="12"/>
      <color indexed="9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89D52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2" fillId="5" borderId="0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3" borderId="3" xfId="0" applyFont="1" applyFill="1" applyBorder="1">
      <alignment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0" xfId="0" applyNumberFormat="1" applyFont="1">
      <alignment vertical="center"/>
    </xf>
    <xf numFmtId="0" fontId="3" fillId="0" borderId="2" xfId="0" applyNumberFormat="1" applyFont="1" applyBorder="1">
      <alignment vertical="center"/>
    </xf>
    <xf numFmtId="0" fontId="3" fillId="0" borderId="4" xfId="0" applyNumberFormat="1" applyFont="1" applyBorder="1">
      <alignment vertical="center"/>
    </xf>
    <xf numFmtId="10" fontId="3" fillId="0" borderId="0" xfId="0" applyNumberFormat="1" applyFont="1">
      <alignment vertical="center"/>
    </xf>
    <xf numFmtId="0" fontId="4" fillId="4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6" fillId="6" borderId="7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7" fillId="7" borderId="0" xfId="0" applyFont="1" applyFill="1" applyBorder="1" applyAlignment="1">
      <alignment horizontal="left" vertical="center"/>
    </xf>
    <xf numFmtId="0" fontId="8" fillId="7" borderId="3" xfId="0" applyFont="1" applyFill="1" applyBorder="1" applyAlignment="1">
      <alignment horizontal="left" vertical="center"/>
    </xf>
    <xf numFmtId="0" fontId="9" fillId="7" borderId="3" xfId="0" applyFont="1" applyFill="1" applyBorder="1" applyAlignment="1">
      <alignment horizontal="left" vertical="center"/>
    </xf>
    <xf numFmtId="0" fontId="7" fillId="7" borderId="6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right" vertical="center"/>
    </xf>
    <xf numFmtId="0" fontId="10" fillId="6" borderId="7" xfId="0" applyFont="1" applyFill="1" applyBorder="1" applyAlignment="1">
      <alignment horizontal="right" vertical="center"/>
    </xf>
    <xf numFmtId="0" fontId="0" fillId="8" borderId="0" xfId="0" applyFill="1" applyBorder="1" applyAlignment="1">
      <alignment vertical="center"/>
    </xf>
    <xf numFmtId="0" fontId="11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</cellXfs>
  <cellStyles count="1">
    <cellStyle name="一般" xfId="0" builtinId="0"/>
  </cellStyles>
  <dxfs count="1">
    <dxf>
      <font>
        <color rgb="FF9C0006"/>
      </font>
    </dxf>
  </dxfs>
  <tableStyles count="0" defaultTableStyle="TableStyleMedium9" defaultPivotStyle="PivotStyleLight16"/>
  <colors>
    <mruColors>
      <color rgb="FFF89D5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tanghin" refreshedDate="42048.476442708336" createdVersion="4" refreshedVersion="4" minRefreshableVersion="3" recordCount="4">
  <cacheSource type="scenario"/>
  <cacheFields count="6">
    <cacheField name="$B$10" numFmtId="0">
      <sharedItems containsNonDate="0" count="4">
        <s v="Plan 1"/>
        <s v="Plan 2"/>
        <s v="Plan 3"/>
        <s v="Plan 4"/>
      </sharedItems>
    </cacheField>
    <cacheField name="由 $B$10" numFmtId="0">
      <sharedItems containsNonDate="0" count="1">
        <s v="tanghin"/>
      </sharedItems>
    </cacheField>
    <cacheField name="結果$B$19" numFmtId="0">
      <sharedItems containsSemiMixedTypes="0" containsNonDate="0" containsString="0" containsNumber="1" minValue="120000" maxValue="300000" count="4">
        <n v="120000"/>
        <n v="150000"/>
        <n v="300000"/>
        <n v="120000.00000000009"/>
      </sharedItems>
    </cacheField>
    <cacheField name="結果$C$19" numFmtId="0">
      <sharedItems containsSemiMixedTypes="0" containsNonDate="0" containsString="0" containsNumber="1" minValue="-39999.999999999884" maxValue="80000" count="3">
        <n v="80000"/>
        <n v="0"/>
        <n v="-39999.999999999884"/>
      </sharedItems>
    </cacheField>
    <cacheField name="結果$D$19" numFmtId="0">
      <sharedItems containsSemiMixedTypes="0" containsNonDate="0" containsString="0" containsNumber="1" containsInteger="1" minValue="90000" maxValue="171000" count="4">
        <n v="90000"/>
        <n v="157500"/>
        <n v="171000"/>
        <n v="135000"/>
      </sharedItems>
    </cacheField>
    <cacheField name="結果$B$21" numFmtId="0">
      <sharedItems containsSemiMixedTypes="0" containsNonDate="0" containsString="0" containsNumber="1" minValue="215000.0000000002" maxValue="471000" count="4">
        <n v="290000"/>
        <n v="387500"/>
        <n v="471000"/>
        <n v="215000.00000000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樞紐分析表2" cacheId="1" applyNumberFormats="0" applyBorderFormats="0" applyFontFormats="0" applyPatternFormats="0" applyAlignmentFormats="0" applyWidthHeightFormats="1" dataCaption="目標儲存格" updatedVersion="4" minRefreshableVersion="3" useAutoFormatting="1" rowGrandTotals="0" colGrandTotals="0" itemPrintTitles="1" createdVersion="4" indent="0" outline="1" outlineData="1" multipleFieldFilters="0" fieldListSortAscending="1">
  <location ref="A3:E7" firstHeaderRow="0" firstDataRow="1" firstDataCol="1" rowPageCount="1" colPageCount="1"/>
  <pivotFields count="6">
    <pivotField axis="axisRow" showAll="0" defaultSubtotal="0">
      <items count="4">
        <item x="0"/>
        <item x="1"/>
        <item x="2"/>
        <item x="3"/>
      </items>
    </pivotField>
    <pivotField axis="axisPage" showAll="0">
      <items count="2">
        <item x="0"/>
        <item t="default"/>
      </items>
    </pivotField>
    <pivotField dataField="1" showAll="0"/>
    <pivotField dataField="1" showAll="0"/>
    <pivotField dataField="1" showAll="0"/>
    <pivotField dataField="1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1" hier="-1"/>
  </pageFields>
  <dataFields count="4">
    <dataField name="$B$19" fld="2" baseField="0" baseItem="0"/>
    <dataField name="$C$19" fld="3" baseField="0" baseItem="0"/>
    <dataField name="$D$19" fld="4" baseField="0" baseItem="0"/>
    <dataField name="$B$21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9" sqref="E9"/>
    </sheetView>
  </sheetViews>
  <sheetFormatPr defaultRowHeight="16.5" x14ac:dyDescent="0.25"/>
  <cols>
    <col min="1" max="1" width="10.125" bestFit="1" customWidth="1"/>
    <col min="2" max="2" width="8.75" bestFit="1" customWidth="1"/>
    <col min="3" max="3" width="7.625" bestFit="1" customWidth="1"/>
    <col min="4" max="4" width="7.75" bestFit="1" customWidth="1"/>
    <col min="5" max="5" width="7.625" bestFit="1" customWidth="1"/>
  </cols>
  <sheetData>
    <row r="1" spans="1:5" x14ac:dyDescent="0.25">
      <c r="A1" s="29" t="s">
        <v>33</v>
      </c>
      <c r="B1" t="s">
        <v>34</v>
      </c>
    </row>
    <row r="3" spans="1:5" x14ac:dyDescent="0.25">
      <c r="A3" s="29" t="s">
        <v>32</v>
      </c>
      <c r="B3" t="s">
        <v>35</v>
      </c>
      <c r="C3" t="s">
        <v>36</v>
      </c>
      <c r="D3" t="s">
        <v>37</v>
      </c>
      <c r="E3" t="s">
        <v>38</v>
      </c>
    </row>
    <row r="4" spans="1:5" x14ac:dyDescent="0.25">
      <c r="A4" s="30" t="s">
        <v>20</v>
      </c>
      <c r="B4" s="31">
        <v>120000</v>
      </c>
      <c r="C4" s="31">
        <v>80000</v>
      </c>
      <c r="D4" s="31">
        <v>90000</v>
      </c>
      <c r="E4" s="31">
        <v>290000</v>
      </c>
    </row>
    <row r="5" spans="1:5" x14ac:dyDescent="0.25">
      <c r="A5" s="30" t="s">
        <v>22</v>
      </c>
      <c r="B5" s="31">
        <v>150000</v>
      </c>
      <c r="C5" s="31">
        <v>80000</v>
      </c>
      <c r="D5" s="31">
        <v>157500</v>
      </c>
      <c r="E5" s="31">
        <v>387500</v>
      </c>
    </row>
    <row r="6" spans="1:5" x14ac:dyDescent="0.25">
      <c r="A6" s="30" t="s">
        <v>23</v>
      </c>
      <c r="B6" s="31">
        <v>300000</v>
      </c>
      <c r="C6" s="31">
        <v>0</v>
      </c>
      <c r="D6" s="31">
        <v>171000</v>
      </c>
      <c r="E6" s="31">
        <v>471000</v>
      </c>
    </row>
    <row r="7" spans="1:5" x14ac:dyDescent="0.25">
      <c r="A7" s="30" t="s">
        <v>24</v>
      </c>
      <c r="B7" s="31">
        <v>120000.00000000009</v>
      </c>
      <c r="C7" s="31">
        <v>-39999.999999999884</v>
      </c>
      <c r="D7" s="31">
        <v>135000</v>
      </c>
      <c r="E7" s="31">
        <v>215000.0000000002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H14"/>
  <sheetViews>
    <sheetView showGridLines="0" tabSelected="1" workbookViewId="0">
      <selection activeCell="G10" sqref="G10"/>
    </sheetView>
  </sheetViews>
  <sheetFormatPr defaultRowHeight="16.5" outlineLevelRow="1" outlineLevelCol="1" x14ac:dyDescent="0.25"/>
  <cols>
    <col min="3" max="3" width="7.75" customWidth="1"/>
    <col min="4" max="8" width="9.875" bestFit="1" customWidth="1" outlineLevel="1"/>
  </cols>
  <sheetData>
    <row r="1" spans="2:8" ht="17.25" thickBot="1" x14ac:dyDescent="0.3"/>
    <row r="2" spans="2:8" x14ac:dyDescent="0.25">
      <c r="B2" s="18" t="s">
        <v>25</v>
      </c>
      <c r="C2" s="19"/>
      <c r="D2" s="25"/>
      <c r="E2" s="25"/>
      <c r="F2" s="25"/>
      <c r="G2" s="25"/>
      <c r="H2" s="25"/>
    </row>
    <row r="3" spans="2:8" collapsed="1" x14ac:dyDescent="0.25">
      <c r="B3" s="17"/>
      <c r="C3" s="17"/>
      <c r="D3" s="26" t="s">
        <v>27</v>
      </c>
      <c r="E3" s="26" t="s">
        <v>20</v>
      </c>
      <c r="F3" s="26" t="s">
        <v>22</v>
      </c>
      <c r="G3" s="26" t="s">
        <v>23</v>
      </c>
      <c r="H3" s="26" t="s">
        <v>24</v>
      </c>
    </row>
    <row r="4" spans="2:8" ht="42.75" hidden="1" outlineLevel="1" x14ac:dyDescent="0.25">
      <c r="B4" s="21"/>
      <c r="C4" s="21"/>
      <c r="D4" s="15"/>
      <c r="E4" s="28" t="s">
        <v>21</v>
      </c>
      <c r="F4" s="28" t="s">
        <v>21</v>
      </c>
      <c r="G4" s="28" t="s">
        <v>21</v>
      </c>
      <c r="H4" s="28" t="s">
        <v>21</v>
      </c>
    </row>
    <row r="5" spans="2:8" x14ac:dyDescent="0.25">
      <c r="B5" s="22" t="s">
        <v>26</v>
      </c>
      <c r="C5" s="23"/>
      <c r="D5" s="20"/>
      <c r="E5" s="20"/>
      <c r="F5" s="20"/>
      <c r="G5" s="20"/>
      <c r="H5" s="20"/>
    </row>
    <row r="6" spans="2:8" outlineLevel="1" x14ac:dyDescent="0.25">
      <c r="B6" s="21"/>
      <c r="C6" s="21" t="s">
        <v>19</v>
      </c>
      <c r="D6" s="15">
        <v>1</v>
      </c>
      <c r="E6" s="27">
        <v>1</v>
      </c>
      <c r="F6" s="27">
        <v>2</v>
      </c>
      <c r="G6" s="27">
        <v>3</v>
      </c>
      <c r="H6" s="27">
        <v>4</v>
      </c>
    </row>
    <row r="7" spans="2:8" x14ac:dyDescent="0.25">
      <c r="B7" s="22" t="s">
        <v>28</v>
      </c>
      <c r="C7" s="23"/>
      <c r="D7" s="20"/>
      <c r="E7" s="20"/>
      <c r="F7" s="20"/>
      <c r="G7" s="20"/>
      <c r="H7" s="20"/>
    </row>
    <row r="8" spans="2:8" outlineLevel="1" x14ac:dyDescent="0.25">
      <c r="B8" s="21"/>
      <c r="C8" s="21" t="s">
        <v>35</v>
      </c>
      <c r="D8" s="15">
        <v>120000</v>
      </c>
      <c r="E8" s="15">
        <v>120000</v>
      </c>
      <c r="F8" s="15">
        <v>150000</v>
      </c>
      <c r="G8" s="15">
        <v>300000</v>
      </c>
      <c r="H8" s="15">
        <v>120000</v>
      </c>
    </row>
    <row r="9" spans="2:8" outlineLevel="1" x14ac:dyDescent="0.25">
      <c r="B9" s="21"/>
      <c r="C9" s="21" t="s">
        <v>36</v>
      </c>
      <c r="D9" s="15">
        <v>80000</v>
      </c>
      <c r="E9" s="15">
        <v>80000</v>
      </c>
      <c r="F9" s="15">
        <v>80000</v>
      </c>
      <c r="G9" s="15">
        <v>0</v>
      </c>
      <c r="H9" s="15">
        <v>-39999.999999999898</v>
      </c>
    </row>
    <row r="10" spans="2:8" outlineLevel="1" x14ac:dyDescent="0.25">
      <c r="B10" s="21"/>
      <c r="C10" s="21" t="s">
        <v>37</v>
      </c>
      <c r="D10" s="15">
        <v>90000</v>
      </c>
      <c r="E10" s="15">
        <v>90000</v>
      </c>
      <c r="F10" s="15">
        <v>157500</v>
      </c>
      <c r="G10" s="15">
        <v>171000</v>
      </c>
      <c r="H10" s="15">
        <v>135000</v>
      </c>
    </row>
    <row r="11" spans="2:8" ht="17.25" outlineLevel="1" thickBot="1" x14ac:dyDescent="0.3">
      <c r="B11" s="24"/>
      <c r="C11" s="24" t="s">
        <v>38</v>
      </c>
      <c r="D11" s="16">
        <v>290000</v>
      </c>
      <c r="E11" s="16">
        <v>290000</v>
      </c>
      <c r="F11" s="16">
        <v>387500</v>
      </c>
      <c r="G11" s="16">
        <v>471000</v>
      </c>
      <c r="H11" s="16">
        <v>215000</v>
      </c>
    </row>
    <row r="12" spans="2:8" x14ac:dyDescent="0.25">
      <c r="B12" t="s">
        <v>29</v>
      </c>
    </row>
    <row r="13" spans="2:8" x14ac:dyDescent="0.25">
      <c r="B13" t="s">
        <v>30</v>
      </c>
    </row>
    <row r="14" spans="2:8" x14ac:dyDescent="0.25">
      <c r="B14" t="s">
        <v>31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B29" sqref="B29"/>
    </sheetView>
  </sheetViews>
  <sheetFormatPr defaultColWidth="23.125" defaultRowHeight="19.5" customHeight="1" x14ac:dyDescent="0.25"/>
  <cols>
    <col min="1" max="1" width="22.5" style="1" bestFit="1" customWidth="1"/>
    <col min="2" max="2" width="14.375" style="1" bestFit="1" customWidth="1"/>
    <col min="3" max="3" width="13.125" style="1" bestFit="1" customWidth="1"/>
    <col min="4" max="4" width="14.375" style="1" bestFit="1" customWidth="1"/>
    <col min="5" max="5" width="12.625" style="1" bestFit="1" customWidth="1"/>
    <col min="6" max="6" width="14.375" style="1" bestFit="1" customWidth="1"/>
    <col min="7" max="7" width="12.625" style="1" bestFit="1" customWidth="1"/>
    <col min="8" max="16384" width="23.125" style="1"/>
  </cols>
  <sheetData>
    <row r="1" spans="1:7" ht="19.5" customHeight="1" x14ac:dyDescent="0.25">
      <c r="A1" s="14" t="s">
        <v>3</v>
      </c>
      <c r="B1" s="14"/>
      <c r="C1" s="14"/>
      <c r="D1" s="14"/>
      <c r="E1" s="14"/>
      <c r="F1" s="14"/>
      <c r="G1" s="14"/>
    </row>
    <row r="2" spans="1:7" ht="19.5" customHeight="1" x14ac:dyDescent="0.25">
      <c r="A2" s="4"/>
      <c r="B2" s="4" t="s">
        <v>4</v>
      </c>
      <c r="C2" s="4"/>
      <c r="D2" s="4" t="s">
        <v>5</v>
      </c>
      <c r="E2" s="4"/>
      <c r="F2" s="4" t="s">
        <v>6</v>
      </c>
      <c r="G2" s="4"/>
    </row>
    <row r="3" spans="1:7" ht="19.5" customHeight="1" x14ac:dyDescent="0.25">
      <c r="A3" s="5" t="s">
        <v>7</v>
      </c>
      <c r="B3" s="5" t="s">
        <v>8</v>
      </c>
      <c r="C3" s="5" t="s">
        <v>9</v>
      </c>
      <c r="D3" s="5" t="s">
        <v>8</v>
      </c>
      <c r="E3" s="5" t="s">
        <v>10</v>
      </c>
      <c r="F3" s="5" t="s">
        <v>8</v>
      </c>
      <c r="G3" s="5" t="s">
        <v>10</v>
      </c>
    </row>
    <row r="4" spans="1:7" ht="19.5" customHeight="1" x14ac:dyDescent="0.25">
      <c r="A4" s="2">
        <v>1</v>
      </c>
      <c r="B4" s="2">
        <v>200</v>
      </c>
      <c r="C4" s="3">
        <v>0.4</v>
      </c>
      <c r="D4" s="2">
        <v>150</v>
      </c>
      <c r="E4" s="3">
        <v>0.4</v>
      </c>
      <c r="F4" s="2">
        <v>120</v>
      </c>
      <c r="G4" s="3">
        <v>0.25</v>
      </c>
    </row>
    <row r="5" spans="1:7" ht="19.5" customHeight="1" x14ac:dyDescent="0.25">
      <c r="A5" s="2">
        <v>2</v>
      </c>
      <c r="B5" s="2">
        <v>250</v>
      </c>
      <c r="C5" s="3">
        <v>0.5</v>
      </c>
      <c r="D5" s="2">
        <v>180</v>
      </c>
      <c r="E5" s="3">
        <v>0.5</v>
      </c>
      <c r="F5" s="2">
        <v>150</v>
      </c>
      <c r="G5" s="3">
        <v>0.3</v>
      </c>
    </row>
    <row r="6" spans="1:7" ht="19.5" customHeight="1" x14ac:dyDescent="0.25">
      <c r="A6" s="2">
        <v>3</v>
      </c>
      <c r="B6" s="2">
        <v>300</v>
      </c>
      <c r="C6" s="3">
        <v>0.5</v>
      </c>
      <c r="D6" s="2">
        <v>200</v>
      </c>
      <c r="E6" s="3">
        <v>0.6</v>
      </c>
      <c r="F6" s="2">
        <v>180</v>
      </c>
      <c r="G6" s="3">
        <v>0.4</v>
      </c>
    </row>
    <row r="7" spans="1:7" ht="19.5" customHeight="1" x14ac:dyDescent="0.25">
      <c r="A7" s="2">
        <v>4</v>
      </c>
      <c r="B7" s="2">
        <v>400</v>
      </c>
      <c r="C7" s="3">
        <v>0.7</v>
      </c>
      <c r="D7" s="2">
        <v>250</v>
      </c>
      <c r="E7" s="3">
        <v>0.7</v>
      </c>
      <c r="F7" s="2">
        <v>200</v>
      </c>
      <c r="G7" s="3">
        <v>0.5</v>
      </c>
    </row>
    <row r="9" spans="1:7" ht="19.5" customHeight="1" x14ac:dyDescent="0.25">
      <c r="A9" s="14" t="s">
        <v>11</v>
      </c>
      <c r="B9" s="14"/>
      <c r="C9" s="14"/>
      <c r="D9" s="14"/>
      <c r="E9" s="14"/>
      <c r="F9" s="14"/>
      <c r="G9" s="14"/>
    </row>
    <row r="10" spans="1:7" ht="19.5" customHeight="1" x14ac:dyDescent="0.25">
      <c r="A10" s="4" t="s">
        <v>12</v>
      </c>
      <c r="B10" s="7">
        <v>1</v>
      </c>
    </row>
    <row r="12" spans="1:7" ht="19.5" customHeight="1" x14ac:dyDescent="0.25">
      <c r="A12" s="8" t="s">
        <v>17</v>
      </c>
      <c r="B12" s="9" t="s">
        <v>4</v>
      </c>
      <c r="C12" s="9" t="s">
        <v>5</v>
      </c>
      <c r="D12" s="9" t="s">
        <v>6</v>
      </c>
    </row>
    <row r="13" spans="1:7" ht="19.5" customHeight="1" x14ac:dyDescent="0.25">
      <c r="A13" s="1" t="s">
        <v>0</v>
      </c>
      <c r="B13" s="1">
        <v>100</v>
      </c>
      <c r="C13" s="1">
        <v>80</v>
      </c>
      <c r="D13" s="1">
        <v>70</v>
      </c>
    </row>
    <row r="14" spans="1:7" ht="19.5" customHeight="1" x14ac:dyDescent="0.25">
      <c r="A14" s="1" t="s">
        <v>13</v>
      </c>
      <c r="B14" s="10">
        <f>VLOOKUP($B$10,A4:G7,2,FALSE)</f>
        <v>200</v>
      </c>
      <c r="C14" s="10">
        <f>VLOOKUP(B10,A4:G7,4,FALSE)</f>
        <v>150</v>
      </c>
      <c r="D14" s="10">
        <f>VLOOKUP(B10,A4:G7,6,FALSE)</f>
        <v>120</v>
      </c>
    </row>
    <row r="15" spans="1:7" ht="19.5" customHeight="1" x14ac:dyDescent="0.25">
      <c r="A15" s="1" t="s">
        <v>2</v>
      </c>
      <c r="B15" s="13">
        <f>VLOOKUP(B10,A4:G7,3,FALSE)</f>
        <v>0.4</v>
      </c>
      <c r="C15" s="13">
        <f>VLOOKUP(B10,A4:G7,5,FALSE)</f>
        <v>0.4</v>
      </c>
      <c r="D15" s="13">
        <f>VLOOKUP(B10,A4:G7,7,FALSE)</f>
        <v>0.25</v>
      </c>
    </row>
    <row r="16" spans="1:7" ht="19.5" customHeight="1" x14ac:dyDescent="0.25">
      <c r="A16" s="1" t="s">
        <v>14</v>
      </c>
      <c r="B16" s="10">
        <f>B$14*(1-B$15)</f>
        <v>120</v>
      </c>
      <c r="C16" s="10">
        <f t="shared" ref="C16:D16" si="0">C$14*(1-C$15)</f>
        <v>90</v>
      </c>
      <c r="D16" s="10">
        <f t="shared" si="0"/>
        <v>90</v>
      </c>
    </row>
    <row r="17" spans="1:4" ht="19.5" customHeight="1" x14ac:dyDescent="0.25">
      <c r="A17" s="1" t="s">
        <v>15</v>
      </c>
      <c r="B17" s="10">
        <f>B$16-B$13</f>
        <v>20</v>
      </c>
      <c r="C17" s="10">
        <f t="shared" ref="C17:D17" si="1">C$16-C$13</f>
        <v>10</v>
      </c>
      <c r="D17" s="10">
        <f t="shared" si="1"/>
        <v>20</v>
      </c>
    </row>
    <row r="18" spans="1:4" ht="19.5" customHeight="1" x14ac:dyDescent="0.25">
      <c r="A18" s="1" t="s">
        <v>1</v>
      </c>
      <c r="B18" s="1">
        <v>6000</v>
      </c>
      <c r="C18" s="1">
        <v>8000</v>
      </c>
      <c r="D18" s="1">
        <v>4500</v>
      </c>
    </row>
    <row r="19" spans="1:4" ht="19.5" customHeight="1" x14ac:dyDescent="0.25">
      <c r="A19" s="6" t="s">
        <v>18</v>
      </c>
      <c r="B19" s="11">
        <f>B$17*B$18</f>
        <v>120000</v>
      </c>
      <c r="C19" s="11">
        <f t="shared" ref="C19:D19" si="2">C$17*C$18</f>
        <v>80000</v>
      </c>
      <c r="D19" s="11">
        <f t="shared" si="2"/>
        <v>90000</v>
      </c>
    </row>
    <row r="20" spans="1:4" ht="19.5" customHeight="1" x14ac:dyDescent="0.25">
      <c r="B20" s="10"/>
      <c r="C20" s="10"/>
      <c r="D20" s="10"/>
    </row>
    <row r="21" spans="1:4" ht="19.5" customHeight="1" thickBot="1" x14ac:dyDescent="0.3">
      <c r="A21" s="1" t="s">
        <v>16</v>
      </c>
      <c r="B21" s="12">
        <f>B19+C19+D19</f>
        <v>290000</v>
      </c>
      <c r="C21" s="10"/>
      <c r="D21" s="10"/>
    </row>
    <row r="22" spans="1:4" ht="19.5" customHeight="1" thickTop="1" x14ac:dyDescent="0.25"/>
  </sheetData>
  <scenarios current="0" show="0" sqref="B19:D19 B21">
    <scenario name="Plan 1" locked="1" count="1" user="tanghin" comment="建立者 tanghin 於 13/2/2015">
      <inputCells r="B10" val="1"/>
    </scenario>
    <scenario name="Plan 2" locked="1" count="1" user="tanghin" comment="建立者 tanghin 於 13/2/2015">
      <inputCells r="B10" val="2"/>
    </scenario>
    <scenario name="Plan 3" locked="1" count="1" user="tanghin" comment="建立者 tanghin 於 13/2/2015">
      <inputCells r="B10" val="3"/>
    </scenario>
    <scenario name="Plan 4" locked="1" count="1" user="tanghin" comment="建立者 tanghin 於 13/2/2015">
      <inputCells r="B10" val="4"/>
    </scenario>
  </scenarios>
  <mergeCells count="2">
    <mergeCell ref="A1:G1"/>
    <mergeCell ref="A9:G9"/>
  </mergeCells>
  <phoneticPr fontId="1" type="noConversion"/>
  <conditionalFormatting sqref="B13:D18">
    <cfRule type="cellIs" dxfId="0" priority="1" operator="lessThan">
      <formula>0</formula>
    </cfRule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分析藍本樞紐分析表</vt:lpstr>
      <vt:lpstr>分析藍本摘要</vt:lpstr>
      <vt:lpstr>p240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</dc:creator>
  <cp:lastModifiedBy>tanghin</cp:lastModifiedBy>
  <dcterms:created xsi:type="dcterms:W3CDTF">2011-05-05T02:35:00Z</dcterms:created>
  <dcterms:modified xsi:type="dcterms:W3CDTF">2015-02-13T03:40:31Z</dcterms:modified>
</cp:coreProperties>
</file>